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4C4F1C65-E209-42FE-B22F-0EE2077AD386}" xr6:coauthVersionLast="47" xr6:coauthVersionMax="47" xr10:uidLastSave="{00000000-0000-0000-0000-000000000000}"/>
  <bookViews>
    <workbookView xWindow="-108" yWindow="-108" windowWidth="23256" windowHeight="12456" tabRatio="855" xr2:uid="{083D31B1-59B8-45E1-B4AD-BE96FE1328EB}"/>
  </bookViews>
  <sheets>
    <sheet name="Summary Required Revenu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\A">#REF!</definedName>
    <definedName name="__CHG1">#REF!</definedName>
    <definedName name="__CHG2">#REF!</definedName>
    <definedName name="__DEP2">#REF!</definedName>
    <definedName name="__DEP3">#REF!</definedName>
    <definedName name="__DEP4">#REF!</definedName>
    <definedName name="__DEP5">#REF!</definedName>
    <definedName name="__DIS1">#REF!</definedName>
    <definedName name="__DIS2">#REF!</definedName>
    <definedName name="__RET1">#REF!</definedName>
    <definedName name="__RET2">#REF!</definedName>
    <definedName name="__SCH1">#REF!</definedName>
    <definedName name="__SCH2">#REF!</definedName>
    <definedName name="__SCH3">#REF!</definedName>
    <definedName name="__SCH4">#REF!</definedName>
    <definedName name="__SCH5">#REF!</definedName>
    <definedName name="__TFR1">#REF!</definedName>
    <definedName name="__TFR2">#REF!</definedName>
    <definedName name="_Fill" hidden="1">#REF!</definedName>
    <definedName name="_Order1" hidden="1">255</definedName>
    <definedName name="_Order2" hidden="1">255</definedName>
    <definedName name="_Sort" hidden="1">#REF!</definedName>
    <definedName name="ACC">#REF!</definedName>
    <definedName name="DEP">#REF!</definedName>
    <definedName name="HC">#REF!</definedName>
    <definedName name="HCD">#REF!</definedName>
    <definedName name="HCDN">#REF!</definedName>
    <definedName name="HCN">#REF!</definedName>
    <definedName name="LSD_D12___BUILDING">#REF!</definedName>
    <definedName name="LSD_D12___EQUIPMENT">#REF!</definedName>
    <definedName name="LSD_D13___BUILDING">#REF!</definedName>
    <definedName name="LSD_D13___EQUIPMENT">#REF!</definedName>
    <definedName name="LSD_D14___D15___BUILDING">#REF!</definedName>
    <definedName name="LSD_D14___D15___EQUIPMENT">#REF!</definedName>
    <definedName name="NvsASD">"V2009-12-31"</definedName>
    <definedName name="NvsAutoDrillOk">"VN"</definedName>
    <definedName name="NvsElapsedTime">0.0000347222157870419</definedName>
    <definedName name="NvsEndTime">40170.5304282407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"%,X,RZF.PROJECT_ID.,CZF.."</definedName>
    <definedName name="NvsPanelBusUnit">"VBLPC1"</definedName>
    <definedName name="NvsPanelEffdt">"V1900-01-01"</definedName>
    <definedName name="NvsPanelSetid">"VSHARE"</definedName>
    <definedName name="NvsReqBU">"VBLPC1"</definedName>
    <definedName name="NvsReqBUOnly">"VY"</definedName>
    <definedName name="NvsTransLed">"VN"</definedName>
    <definedName name="NvsTreeASD">"V2009-12-31"</definedName>
    <definedName name="NvsValTbl.ACCOUNT">"GL_ACCOUNT_TBL"</definedName>
    <definedName name="NvsValTbl.DEPTID">"DEPARTMENT_TBL"</definedName>
    <definedName name="NvsValTbl.PRODUCT">"PRODUCT_TBL"</definedName>
    <definedName name="NvsValTbl.PROJECT_ID">"PROJECT"</definedName>
    <definedName name="NvsValTbl.SCENARIO">"BD_SCENARIO_TBL"</definedName>
    <definedName name="O_STK">#REF!</definedName>
    <definedName name="PRICES">#REF!</definedName>
    <definedName name="RATE1">#REF!</definedName>
    <definedName name="RATE2">#REF!</definedName>
    <definedName name="REC">#REF!</definedName>
    <definedName name="STK">#REF!</definedName>
    <definedName name="tit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F33" i="1"/>
  <c r="H32" i="1"/>
  <c r="F32" i="1"/>
  <c r="H31" i="1"/>
  <c r="F31" i="1"/>
  <c r="H30" i="1"/>
  <c r="F30" i="1"/>
  <c r="H28" i="1"/>
  <c r="F28" i="1"/>
  <c r="H27" i="1"/>
  <c r="F27" i="1"/>
  <c r="H26" i="1"/>
  <c r="F26" i="1"/>
  <c r="H17" i="1"/>
  <c r="F17" i="1"/>
  <c r="H14" i="1"/>
  <c r="F14" i="1"/>
  <c r="H9" i="1"/>
  <c r="F9" i="1"/>
  <c r="D33" i="1"/>
  <c r="D32" i="1"/>
  <c r="D31" i="1"/>
  <c r="D30" i="1"/>
  <c r="D28" i="1"/>
  <c r="D27" i="1"/>
  <c r="D26" i="1"/>
  <c r="D17" i="1"/>
  <c r="D14" i="1"/>
  <c r="D9" i="1"/>
  <c r="H10" i="1" l="1"/>
  <c r="F10" i="1"/>
  <c r="D10" i="1" l="1"/>
  <c r="F19" i="1" l="1"/>
  <c r="F23" i="1" s="1"/>
  <c r="H19" i="1"/>
  <c r="H23" i="1" l="1"/>
  <c r="D19" i="1" l="1"/>
  <c r="D23" i="1" l="1"/>
  <c r="D35" i="1" l="1"/>
  <c r="D37" i="1" l="1"/>
  <c r="F35" i="1" l="1"/>
  <c r="F37" i="1" l="1"/>
  <c r="H35" i="1" l="1"/>
  <c r="H37" i="1" l="1"/>
</calcChain>
</file>

<file path=xl/sharedStrings.xml><?xml version="1.0" encoding="utf-8"?>
<sst xmlns="http://schemas.openxmlformats.org/spreadsheetml/2006/main" count="29" uniqueCount="27">
  <si>
    <t>Description</t>
  </si>
  <si>
    <t>Year End</t>
  </si>
  <si>
    <t>Less: Customer Contributed Capital</t>
  </si>
  <si>
    <t xml:space="preserve"> Deferred Income Taxes</t>
  </si>
  <si>
    <t xml:space="preserve"> Plus: Working Capital </t>
  </si>
  <si>
    <t xml:space="preserve">     Gross Cash Requirements </t>
  </si>
  <si>
    <t xml:space="preserve"> Total Year End Rate Base </t>
  </si>
  <si>
    <t xml:space="preserve"> Rate of Return </t>
  </si>
  <si>
    <t>Cost of Service:</t>
  </si>
  <si>
    <t>Operation &amp; Maintenance Expense</t>
  </si>
  <si>
    <t>Depreciation</t>
  </si>
  <si>
    <t xml:space="preserve">        Total Cost of Service</t>
  </si>
  <si>
    <t xml:space="preserve">        Total Revenue Requirement</t>
  </si>
  <si>
    <t>Barbados Light &amp; Power</t>
  </si>
  <si>
    <t xml:space="preserve">      Accumulated Deferred Income Tax Liability</t>
  </si>
  <si>
    <t>Taxes</t>
  </si>
  <si>
    <t>Insurance</t>
  </si>
  <si>
    <t xml:space="preserve">   Corporation tax expense</t>
  </si>
  <si>
    <t xml:space="preserve">   Deferred taxes</t>
  </si>
  <si>
    <t xml:space="preserve">   Deferred investment tax credit</t>
  </si>
  <si>
    <t xml:space="preserve">   Deferred manufacturers tax credit</t>
  </si>
  <si>
    <t xml:space="preserve"> Total Net Plant/Asset</t>
  </si>
  <si>
    <t>Authorized Return   (Rate Base * Rate of Return)</t>
  </si>
  <si>
    <t>Electric Utility Plant/Asset in Service</t>
  </si>
  <si>
    <t>Total Plant</t>
  </si>
  <si>
    <t>Revenue Requirement Analysis Summary</t>
  </si>
  <si>
    <t>Clean Energy Transition Plan Project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</si>
</sst>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_);_(* \(#,##0.0000\);_(* &quot;-&quot;??_);_(@_)"/>
    <numFmt numFmtId="167" formatCode="0.000%"/>
    <numFmt numFmtId="168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i/>
      <sz val="11"/>
      <name val="Arial"/>
      <family val="2"/>
    </font>
    <font>
      <b/>
      <i/>
      <u/>
      <sz val="11"/>
      <name val="Arial"/>
      <family val="2"/>
    </font>
    <font>
      <i/>
      <u/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Arial MT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9" fillId="0" borderId="0"/>
    <xf numFmtId="0" fontId="10" fillId="0" borderId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39" fontId="11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/>
    <xf numFmtId="164" fontId="4" fillId="0" borderId="0" xfId="2" applyNumberFormat="1" applyFont="1" applyFill="1"/>
    <xf numFmtId="164" fontId="4" fillId="0" borderId="0" xfId="2" applyNumberFormat="1" applyFont="1" applyFill="1" applyAlignment="1">
      <alignment horizontal="center"/>
    </xf>
    <xf numFmtId="42" fontId="4" fillId="0" borderId="0" xfId="4" applyFont="1"/>
    <xf numFmtId="41" fontId="4" fillId="0" borderId="1" xfId="2" applyNumberFormat="1" applyFont="1" applyFill="1" applyBorder="1"/>
    <xf numFmtId="41" fontId="4" fillId="0" borderId="0" xfId="2" applyNumberFormat="1" applyFont="1" applyFill="1" applyAlignment="1">
      <alignment horizontal="center"/>
    </xf>
    <xf numFmtId="41" fontId="4" fillId="0" borderId="0" xfId="2" applyNumberFormat="1" applyFont="1" applyFill="1"/>
    <xf numFmtId="41" fontId="0" fillId="0" borderId="0" xfId="0" applyNumberFormat="1"/>
    <xf numFmtId="41" fontId="4" fillId="0" borderId="0" xfId="0" applyNumberFormat="1" applyFont="1"/>
    <xf numFmtId="0" fontId="4" fillId="0" borderId="0" xfId="0" applyFont="1" applyAlignment="1" applyProtection="1">
      <alignment horizontal="left" vertical="top"/>
      <protection locked="0"/>
    </xf>
    <xf numFmtId="41" fontId="4" fillId="0" borderId="0" xfId="2" applyNumberFormat="1" applyFont="1" applyFill="1" applyBorder="1"/>
    <xf numFmtId="41" fontId="4" fillId="0" borderId="0" xfId="2" applyNumberFormat="1" applyFont="1" applyFill="1" applyBorder="1" applyAlignment="1">
      <alignment horizontal="center"/>
    </xf>
    <xf numFmtId="164" fontId="4" fillId="0" borderId="2" xfId="0" applyNumberFormat="1" applyFont="1" applyBorder="1"/>
    <xf numFmtId="164" fontId="4" fillId="0" borderId="0" xfId="0" applyNumberFormat="1" applyFont="1"/>
    <xf numFmtId="42" fontId="2" fillId="0" borderId="0" xfId="4" applyFont="1"/>
    <xf numFmtId="0" fontId="6" fillId="0" borderId="0" xfId="4" applyNumberFormat="1" applyFont="1"/>
    <xf numFmtId="0" fontId="4" fillId="0" borderId="0" xfId="4" applyNumberFormat="1" applyFont="1"/>
    <xf numFmtId="10" fontId="2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0" xfId="3" applyNumberFormat="1" applyFont="1" applyFill="1"/>
    <xf numFmtId="165" fontId="4" fillId="0" borderId="0" xfId="2" applyNumberFormat="1" applyFont="1" applyFill="1"/>
    <xf numFmtId="41" fontId="4" fillId="0" borderId="0" xfId="1" applyNumberFormat="1" applyFont="1" applyFill="1"/>
    <xf numFmtId="43" fontId="4" fillId="0" borderId="0" xfId="3" applyNumberFormat="1" applyFont="1" applyFill="1"/>
    <xf numFmtId="43" fontId="0" fillId="0" borderId="0" xfId="0" applyNumberFormat="1"/>
    <xf numFmtId="166" fontId="0" fillId="0" borderId="0" xfId="0" applyNumberFormat="1"/>
    <xf numFmtId="167" fontId="4" fillId="0" borderId="0" xfId="3" applyNumberFormat="1" applyFont="1" applyFill="1" applyAlignment="1">
      <alignment horizontal="center"/>
    </xf>
    <xf numFmtId="41" fontId="4" fillId="0" borderId="0" xfId="4" applyNumberFormat="1" applyFont="1"/>
    <xf numFmtId="41" fontId="4" fillId="0" borderId="0" xfId="1" applyNumberFormat="1" applyFont="1" applyFill="1" applyBorder="1"/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left"/>
    </xf>
    <xf numFmtId="164" fontId="4" fillId="0" borderId="0" xfId="2" applyNumberFormat="1" applyFont="1" applyFill="1" applyBorder="1"/>
    <xf numFmtId="39" fontId="4" fillId="0" borderId="0" xfId="5" applyNumberFormat="1" applyFont="1" applyAlignment="1">
      <alignment horizontal="left"/>
    </xf>
    <xf numFmtId="164" fontId="2" fillId="0" borderId="3" xfId="0" applyNumberFormat="1" applyFont="1" applyBorder="1"/>
    <xf numFmtId="164" fontId="2" fillId="0" borderId="1" xfId="0" applyNumberFormat="1" applyFont="1" applyBorder="1"/>
    <xf numFmtId="39" fontId="0" fillId="0" borderId="0" xfId="0" applyNumberFormat="1"/>
    <xf numFmtId="10" fontId="2" fillId="0" borderId="0" xfId="0" applyNumberFormat="1" applyFont="1"/>
    <xf numFmtId="164" fontId="2" fillId="0" borderId="0" xfId="2" applyNumberFormat="1" applyFont="1" applyAlignment="1">
      <alignment horizontal="center"/>
    </xf>
    <xf numFmtId="43" fontId="4" fillId="0" borderId="0" xfId="0" applyNumberFormat="1" applyFont="1"/>
    <xf numFmtId="41" fontId="4" fillId="0" borderId="4" xfId="2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4">
    <cellStyle name="Comma" xfId="1" builtinId="3"/>
    <cellStyle name="Comma 2" xfId="7" xr:uid="{C549E61E-8A52-4C20-8F57-CBFB99515EB2}"/>
    <cellStyle name="Comma 3" xfId="11" xr:uid="{D05DB49F-A67E-4D88-8EBE-446DE5C323E1}"/>
    <cellStyle name="Comma 4" xfId="10" xr:uid="{42E07785-1738-4539-8116-919AB9E222A3}"/>
    <cellStyle name="Comma 5" xfId="13" xr:uid="{B2059CBC-013E-4B9C-ADF9-DE2901E1007F}"/>
    <cellStyle name="Currency" xfId="2" builtinId="4"/>
    <cellStyle name="Normal" xfId="0" builtinId="0"/>
    <cellStyle name="Normal 3" xfId="8" xr:uid="{EECC9D74-C055-4946-9981-61F0540BC381}"/>
    <cellStyle name="Normal 4" xfId="9" xr:uid="{0E87E9B6-5422-492F-A571-67EF083DB593}"/>
    <cellStyle name="Normal_BalSht2" xfId="5" xr:uid="{677F4597-2252-4D23-9EF5-0646EB8FC844}"/>
    <cellStyle name="Normal_Rev Req Analysis_Rev1" xfId="4" xr:uid="{74763127-A91C-4ED8-898F-1405367FB86D}"/>
    <cellStyle name="Percent" xfId="3" builtinId="5"/>
    <cellStyle name="Percent 10 2" xfId="6" xr:uid="{0E402A0F-60D5-4E65-BE79-1764FA331DD2}"/>
    <cellStyle name="Percent 2" xfId="12" xr:uid="{37634002-7434-4B92-BEB2-4114A1FF68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Regulatory%20Accounting\2023%20CETR\CETR%20Financials%20template\11kV%20Upgrades\2023%20CETR%20Financials%20template%20-%2011kV%20Upgrades.xlsx" TargetMode="External"/><Relationship Id="rId1" Type="http://schemas.openxmlformats.org/officeDocument/2006/relationships/externalLinkPath" Target="file:///F:\Regulatory%20Accounting\2023%20CETR\CETR%20Financials%20template\11kV%20Upgrades\2023%20CETR%20Financials%20template%20-%2011kV%20Upgrad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Regulatory%20Accounting\2023%20CETR\CETR%20Financials%20template\AGC\2023%20CETR%20Financials%20template%20-%20AGC%20System.xlsx" TargetMode="External"/><Relationship Id="rId1" Type="http://schemas.openxmlformats.org/officeDocument/2006/relationships/externalLinkPath" Target="file:///F:\Regulatory%20Accounting\2023%20CETR\CETR%20Financials%20template\AGC\2023%20CETR%20Financials%20template%20-%20AGC%20System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Regulatory%20Accounting\2023%20CETR\CETR%20Financials%20template\Batteries\2023%20CETR%20Financials%20template%20-%20Batteries.xlsx" TargetMode="External"/><Relationship Id="rId1" Type="http://schemas.openxmlformats.org/officeDocument/2006/relationships/externalLinkPath" Target="file:///F:\Regulatory%20Accounting\2023%20CETR\CETR%20Financials%20template\Batteries\2023%20CETR%20Financials%20template%20-%20Batteries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Regulatory%20Accounting\2023%20CETR\CETR%20Financials%20template\DER%20Aggregation%20and%20Control\2023%20CETR%20Financials%20template%20-%20Der.xlsx" TargetMode="External"/><Relationship Id="rId1" Type="http://schemas.openxmlformats.org/officeDocument/2006/relationships/externalLinkPath" Target="file:///F:\Regulatory%20Accounting\2023%20CETR\CETR%20Financials%20template\DER%20Aggregation%20and%20Control\2023%20CETR%20Financials%20template%20-%20Der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Regulatory%20Accounting\2023%20CETR\CETR%20Financials%20template\IPP%20Interconnect\2023%20CETR%20Financials%20template%20-%20IPP%20Interconnect.xlsx" TargetMode="External"/><Relationship Id="rId1" Type="http://schemas.openxmlformats.org/officeDocument/2006/relationships/externalLinkPath" Target="file:///F:\Regulatory%20Accounting\2023%20CETR\CETR%20Financials%20template\IPP%20Interconnect\2023%20CETR%20Financials%20template%20-%20IPP%20Interconnec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Regulatory%20Accounting\2023%20CETR\CETR%20Financials%20template\24kV%20Transmission%20Upgrade\2023%20CETR%20Financials%20template%20-%2024kV%20Transmission%20Upgrade.xlsx" TargetMode="External"/><Relationship Id="rId1" Type="http://schemas.openxmlformats.org/officeDocument/2006/relationships/externalLinkPath" Target="file:///F:\Regulatory%20Accounting\2023%20CETR\CETR%20Financials%20template\24kV%20Transmission%20Upgrade\2023%20CETR%20Financials%20template%20-%2024kV%20Transmission%20Upgrade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Regulatory%20Accounting\2023%20CETR\CETR%20Financials%20template\Syn%20Condensers\2023%20CETR%20Financials%20template%20-%20Syn%20Condensers.xlsx" TargetMode="External"/><Relationship Id="rId1" Type="http://schemas.openxmlformats.org/officeDocument/2006/relationships/externalLinkPath" Target="file:///F:\Regulatory%20Accounting\2023%20CETR\CETR%20Financials%20template\Syn%20Condensers\2023%20CETR%20Financials%20template%20-%20Syn%20Condens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Req"/>
      <sheetName val="Capital"/>
      <sheetName val="Depreciation"/>
      <sheetName val="O&amp;M Expenses"/>
      <sheetName val="Taxes"/>
      <sheetName val="Income Statement"/>
    </sheetNames>
    <sheetDataSet>
      <sheetData sheetId="0">
        <row r="10">
          <cell r="D10">
            <v>1637100</v>
          </cell>
          <cell r="F10">
            <v>1637100</v>
          </cell>
        </row>
        <row r="15">
          <cell r="D15">
            <v>-791.87594262025982</v>
          </cell>
          <cell r="F15">
            <v>-791.87594262025982</v>
          </cell>
        </row>
        <row r="27">
          <cell r="D27">
            <v>0</v>
          </cell>
          <cell r="F27">
            <v>0</v>
          </cell>
        </row>
        <row r="28">
          <cell r="D28">
            <v>47954.416452065372</v>
          </cell>
          <cell r="F28">
            <v>47954.416452065372</v>
          </cell>
        </row>
        <row r="29">
          <cell r="D29">
            <v>0</v>
          </cell>
          <cell r="F29">
            <v>0</v>
          </cell>
        </row>
        <row r="31">
          <cell r="D31">
            <v>772.22403609116452</v>
          </cell>
          <cell r="F31">
            <v>772.22403609116452</v>
          </cell>
        </row>
        <row r="32">
          <cell r="D32">
            <v>791.87594262025982</v>
          </cell>
          <cell r="F32">
            <v>791.87594262025982</v>
          </cell>
        </row>
        <row r="33">
          <cell r="D33">
            <v>0</v>
          </cell>
          <cell r="F33">
            <v>0</v>
          </cell>
        </row>
        <row r="34">
          <cell r="D34">
            <v>928.01216471206681</v>
          </cell>
          <cell r="F34">
            <v>928.01216471206681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Req"/>
      <sheetName val="Capital"/>
      <sheetName val="Depreciation"/>
      <sheetName val="O&amp;M Expenses"/>
      <sheetName val="Taxes"/>
      <sheetName val="Income Statement"/>
    </sheetNames>
    <sheetDataSet>
      <sheetData sheetId="0">
        <row r="10">
          <cell r="D10">
            <v>3580854.6066000001</v>
          </cell>
        </row>
        <row r="15">
          <cell r="D15">
            <v>-7157.7911773141641</v>
          </cell>
        </row>
        <row r="18">
          <cell r="D18">
            <v>7500</v>
          </cell>
        </row>
        <row r="27">
          <cell r="D27">
            <v>60000</v>
          </cell>
        </row>
        <row r="28">
          <cell r="D28">
            <v>141178.40090999869</v>
          </cell>
        </row>
        <row r="30">
          <cell r="D30">
            <v>0</v>
          </cell>
        </row>
        <row r="31">
          <cell r="D31">
            <v>7157.7911773141641</v>
          </cell>
        </row>
        <row r="32">
          <cell r="D32">
            <v>0</v>
          </cell>
        </row>
        <row r="33">
          <cell r="D33">
            <v>5021.6628901053136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Req"/>
      <sheetName val="Sheet1"/>
      <sheetName val="Depreciation"/>
      <sheetName val="Capital"/>
      <sheetName val="O&amp;M Expenses"/>
      <sheetName val="Taxes"/>
      <sheetName val="Income Statement"/>
      <sheetName val="Sheet3"/>
    </sheetNames>
    <sheetDataSet>
      <sheetData sheetId="0">
        <row r="10">
          <cell r="D10">
            <v>107769755.36700001</v>
          </cell>
          <cell r="F10">
            <v>223676843.05050001</v>
          </cell>
          <cell r="H10">
            <v>227423786.16666666</v>
          </cell>
        </row>
        <row r="15">
          <cell r="D15">
            <v>0</v>
          </cell>
          <cell r="F15">
            <v>0</v>
          </cell>
          <cell r="H15">
            <v>-1522.7166243586171</v>
          </cell>
        </row>
        <row r="18">
          <cell r="D18">
            <v>171159.50166006375</v>
          </cell>
          <cell r="F18">
            <v>369745.4339025956</v>
          </cell>
          <cell r="H18">
            <v>390061.70924999996</v>
          </cell>
        </row>
        <row r="27">
          <cell r="D27">
            <v>450000</v>
          </cell>
          <cell r="F27">
            <v>1050000</v>
          </cell>
          <cell r="H27">
            <v>1200000</v>
          </cell>
        </row>
        <row r="28">
          <cell r="D28">
            <v>10776975.536700003</v>
          </cell>
          <cell r="F28">
            <v>22367684.305050001</v>
          </cell>
          <cell r="H28">
            <v>22563291.08961679</v>
          </cell>
        </row>
        <row r="29">
          <cell r="D29">
            <v>919276.01328051009</v>
          </cell>
          <cell r="F29">
            <v>1907963.4712207648</v>
          </cell>
          <cell r="H29">
            <v>1920493.6739999999</v>
          </cell>
        </row>
        <row r="31">
          <cell r="D31">
            <v>46369.630359032562</v>
          </cell>
          <cell r="F31">
            <v>96253.862342707886</v>
          </cell>
          <cell r="H31">
            <v>97799.026098066926</v>
          </cell>
        </row>
        <row r="32">
          <cell r="D32">
            <v>0</v>
          </cell>
          <cell r="F32">
            <v>0</v>
          </cell>
          <cell r="H32">
            <v>1522.7166243586171</v>
          </cell>
        </row>
        <row r="33">
          <cell r="D33">
            <v>0</v>
          </cell>
          <cell r="F33">
            <v>0</v>
          </cell>
          <cell r="H33">
            <v>0</v>
          </cell>
        </row>
        <row r="34">
          <cell r="D34">
            <v>113281.60302443751</v>
          </cell>
          <cell r="F34">
            <v>235116.71947215911</v>
          </cell>
          <cell r="H34">
            <v>237962.63383661167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Req"/>
      <sheetName val="Capital"/>
      <sheetName val="Depreciation"/>
      <sheetName val="O&amp;M Expenses"/>
      <sheetName val="Taxes"/>
      <sheetName val="Income Statement"/>
    </sheetNames>
    <sheetDataSet>
      <sheetData sheetId="0">
        <row r="10">
          <cell r="D10">
            <v>1172943.4985446667</v>
          </cell>
        </row>
        <row r="15">
          <cell r="D15">
            <v>-2100.7618949155608</v>
          </cell>
        </row>
        <row r="18">
          <cell r="D18">
            <v>0</v>
          </cell>
        </row>
        <row r="27">
          <cell r="D27">
            <v>0</v>
          </cell>
        </row>
        <row r="28">
          <cell r="D28">
            <v>56683.32723604147</v>
          </cell>
        </row>
        <row r="29">
          <cell r="D29">
            <v>0</v>
          </cell>
        </row>
        <row r="31">
          <cell r="D31">
            <v>0</v>
          </cell>
        </row>
        <row r="32">
          <cell r="D32">
            <v>2100.7618949155608</v>
          </cell>
        </row>
        <row r="33">
          <cell r="D33">
            <v>0</v>
          </cell>
        </row>
        <row r="34">
          <cell r="D34">
            <v>1629.6540554283538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Req"/>
      <sheetName val="Capital"/>
      <sheetName val="Depreciation"/>
      <sheetName val="O&amp;M Expenses"/>
      <sheetName val="Taxes"/>
      <sheetName val="Income Statement"/>
    </sheetNames>
    <sheetDataSet>
      <sheetData sheetId="0">
        <row r="10">
          <cell r="D10">
            <v>11789389.970118001</v>
          </cell>
          <cell r="F10">
            <v>18642087.566662081</v>
          </cell>
          <cell r="H10">
            <v>20030016.333096001</v>
          </cell>
        </row>
        <row r="15">
          <cell r="D15">
            <v>-5770.2544861390752</v>
          </cell>
          <cell r="F15">
            <v>-9124.2710339704463</v>
          </cell>
          <cell r="H15">
            <v>-9803.5854184514101</v>
          </cell>
        </row>
        <row r="18">
          <cell r="D18">
            <v>0</v>
          </cell>
          <cell r="F18">
            <v>0</v>
          </cell>
          <cell r="H18">
            <v>0</v>
          </cell>
        </row>
        <row r="27">
          <cell r="D27">
            <v>0</v>
          </cell>
          <cell r="F27">
            <v>0</v>
          </cell>
          <cell r="H27">
            <v>0</v>
          </cell>
        </row>
        <row r="28">
          <cell r="D28">
            <v>342442.17544702982</v>
          </cell>
          <cell r="F28">
            <v>541490.02089018968</v>
          </cell>
          <cell r="H28">
            <v>581804.68919345457</v>
          </cell>
        </row>
        <row r="29">
          <cell r="D29">
            <v>0</v>
          </cell>
          <cell r="F29">
            <v>0</v>
          </cell>
          <cell r="H29">
            <v>0</v>
          </cell>
        </row>
        <row r="31">
          <cell r="D31">
            <v>5532.4816595701668</v>
          </cell>
          <cell r="F31">
            <v>8748.290439121567</v>
          </cell>
          <cell r="H31">
            <v>9399.6125571063276</v>
          </cell>
        </row>
        <row r="32">
          <cell r="D32">
            <v>5770.2544861390752</v>
          </cell>
          <cell r="F32">
            <v>9124.2710339704463</v>
          </cell>
          <cell r="H32">
            <v>9803.5854184514101</v>
          </cell>
        </row>
        <row r="33">
          <cell r="D33">
            <v>0</v>
          </cell>
          <cell r="F33">
            <v>0</v>
          </cell>
          <cell r="H33">
            <v>0</v>
          </cell>
        </row>
        <row r="34">
          <cell r="D34">
            <v>6684.6655915324445</v>
          </cell>
          <cell r="F34">
            <v>10570.192488929393</v>
          </cell>
          <cell r="H34">
            <v>11357.157691708757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Req"/>
      <sheetName val="Capital"/>
      <sheetName val="Depreciation"/>
      <sheetName val="O&amp;M Expenses"/>
      <sheetName val="Taxes"/>
      <sheetName val="Income Statement"/>
    </sheetNames>
    <sheetDataSet>
      <sheetData sheetId="0">
        <row r="10">
          <cell r="D10">
            <v>2039925</v>
          </cell>
          <cell r="F10">
            <v>14222967.270383334</v>
          </cell>
        </row>
        <row r="15">
          <cell r="D15">
            <v>-475.53629657720148</v>
          </cell>
          <cell r="F15">
            <v>-3315.581299359947</v>
          </cell>
        </row>
        <row r="27">
          <cell r="D27">
            <v>0</v>
          </cell>
          <cell r="F27">
            <v>0</v>
          </cell>
        </row>
        <row r="28">
          <cell r="D28">
            <v>61239.066282696047</v>
          </cell>
          <cell r="F28">
            <v>426977.08759274066</v>
          </cell>
        </row>
        <row r="29">
          <cell r="D29">
            <v>0</v>
          </cell>
          <cell r="F29">
            <v>0</v>
          </cell>
        </row>
        <row r="31">
          <cell r="D31">
            <v>1279.284574973964</v>
          </cell>
          <cell r="F31">
            <v>8919.5547088037438</v>
          </cell>
        </row>
        <row r="32">
          <cell r="D32">
            <v>475.53629657720148</v>
          </cell>
          <cell r="F32">
            <v>3315.581299359947</v>
          </cell>
        </row>
        <row r="33">
          <cell r="D33">
            <v>0</v>
          </cell>
          <cell r="F33">
            <v>0</v>
          </cell>
        </row>
        <row r="34">
          <cell r="D34">
            <v>924.39340266595502</v>
          </cell>
          <cell r="F34">
            <v>6445.1473025116911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Req"/>
      <sheetName val="Capital"/>
      <sheetName val="Depreciation"/>
      <sheetName val="O&amp;M Expenses"/>
      <sheetName val="Taxes"/>
      <sheetName val="Income Statement"/>
    </sheetNames>
    <sheetDataSet>
      <sheetData sheetId="0">
        <row r="10">
          <cell r="D10">
            <v>25140099.708333332</v>
          </cell>
          <cell r="F10">
            <v>25140099.708333332</v>
          </cell>
        </row>
        <row r="15">
          <cell r="D15">
            <v>-16013.415550763684</v>
          </cell>
          <cell r="F15">
            <v>-16013.415550763668</v>
          </cell>
        </row>
        <row r="18">
          <cell r="D18">
            <v>64425.3659109375</v>
          </cell>
          <cell r="F18">
            <v>64425.3659109375</v>
          </cell>
        </row>
        <row r="27">
          <cell r="D27">
            <v>281600</v>
          </cell>
          <cell r="F27">
            <v>281600</v>
          </cell>
        </row>
        <row r="28">
          <cell r="D28">
            <v>571463.09362720023</v>
          </cell>
          <cell r="F28">
            <v>571463.09362720023</v>
          </cell>
        </row>
        <row r="29">
          <cell r="D29">
            <v>233802.9272875</v>
          </cell>
          <cell r="F29">
            <v>233802.9272875</v>
          </cell>
        </row>
        <row r="31">
          <cell r="D31">
            <v>10288.346714076191</v>
          </cell>
          <cell r="F31">
            <v>10288.346714076191</v>
          </cell>
        </row>
        <row r="32">
          <cell r="D32">
            <v>16013.415550763684</v>
          </cell>
          <cell r="F32">
            <v>16013.415550763668</v>
          </cell>
        </row>
        <row r="33">
          <cell r="D33">
            <v>0</v>
          </cell>
          <cell r="F33">
            <v>0</v>
          </cell>
        </row>
        <row r="34">
          <cell r="D34">
            <v>14347.328454284345</v>
          </cell>
          <cell r="F34">
            <v>14347.328454284345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CEE19-71A2-40CC-A4D8-2DB9C2C8C3BD}">
  <dimension ref="A1:P39"/>
  <sheetViews>
    <sheetView tabSelected="1" workbookViewId="0">
      <selection activeCell="J13" sqref="J13"/>
    </sheetView>
  </sheetViews>
  <sheetFormatPr defaultRowHeight="14.4"/>
  <cols>
    <col min="1" max="1" width="1.88671875" customWidth="1"/>
    <col min="2" max="2" width="50.5546875" customWidth="1"/>
    <col min="3" max="3" width="5.33203125" customWidth="1"/>
    <col min="4" max="4" width="14.44140625" bestFit="1" customWidth="1"/>
    <col min="5" max="5" width="1.44140625" customWidth="1"/>
    <col min="6" max="6" width="14.44140625" bestFit="1" customWidth="1"/>
    <col min="7" max="7" width="1.44140625" customWidth="1"/>
    <col min="8" max="8" width="14.44140625" bestFit="1" customWidth="1"/>
    <col min="9" max="9" width="1.44140625" customWidth="1"/>
    <col min="10" max="10" width="16.109375" bestFit="1" customWidth="1"/>
    <col min="11" max="11" width="11.44140625" bestFit="1" customWidth="1"/>
    <col min="12" max="12" width="8.77734375" customWidth="1"/>
    <col min="13" max="13" width="22.109375" bestFit="1" customWidth="1"/>
    <col min="14" max="14" width="13.33203125" bestFit="1" customWidth="1"/>
    <col min="15" max="15" width="15.33203125" bestFit="1" customWidth="1"/>
  </cols>
  <sheetData>
    <row r="1" spans="1:12">
      <c r="A1" s="47" t="s">
        <v>13</v>
      </c>
      <c r="B1" s="47"/>
      <c r="C1" s="47"/>
      <c r="D1" s="47"/>
      <c r="E1" s="1"/>
      <c r="F1" s="1"/>
      <c r="G1" s="1"/>
      <c r="H1" s="1"/>
      <c r="I1" s="1"/>
      <c r="J1" s="1"/>
      <c r="K1" s="1"/>
      <c r="L1" s="1"/>
    </row>
    <row r="2" spans="1:12">
      <c r="A2" s="47" t="s">
        <v>26</v>
      </c>
      <c r="B2" s="47"/>
      <c r="C2" s="47"/>
      <c r="D2" s="47"/>
      <c r="E2" s="1"/>
      <c r="F2" s="1"/>
      <c r="G2" s="1"/>
      <c r="H2" s="1"/>
      <c r="I2" s="1"/>
      <c r="J2" s="1"/>
      <c r="K2" s="1"/>
      <c r="L2" s="1"/>
    </row>
    <row r="3" spans="1:12">
      <c r="A3" s="47" t="s">
        <v>25</v>
      </c>
      <c r="B3" s="47"/>
      <c r="C3" s="47"/>
      <c r="D3" s="47"/>
      <c r="E3" s="1"/>
      <c r="F3" s="1"/>
      <c r="G3" s="1"/>
      <c r="H3" s="1"/>
      <c r="I3" s="1"/>
      <c r="J3" s="1"/>
      <c r="K3" s="1"/>
      <c r="L3" s="1"/>
    </row>
    <row r="4" spans="1:12">
      <c r="A4" s="48"/>
      <c r="B4" s="48"/>
      <c r="C4" s="48"/>
      <c r="D4" s="48"/>
      <c r="E4" s="2"/>
      <c r="F4" s="2"/>
      <c r="G4" s="2"/>
      <c r="H4" s="2"/>
      <c r="I4" s="2"/>
      <c r="J4" s="2"/>
      <c r="K4" s="2"/>
      <c r="L4" s="2"/>
    </row>
    <row r="5" spans="1:12">
      <c r="A5" s="48"/>
      <c r="B5" s="48"/>
      <c r="C5" s="48"/>
      <c r="D5" s="48"/>
      <c r="E5" s="2"/>
      <c r="F5" s="2"/>
      <c r="G5" s="2"/>
      <c r="H5" s="2"/>
      <c r="I5" s="2"/>
      <c r="J5" s="2"/>
      <c r="K5" s="2"/>
      <c r="L5" s="2"/>
    </row>
    <row r="6" spans="1:12">
      <c r="A6" s="2"/>
      <c r="B6" s="2"/>
      <c r="C6" s="2"/>
      <c r="D6" s="1">
        <v>2024</v>
      </c>
      <c r="E6" s="1"/>
      <c r="F6" s="1">
        <v>2025</v>
      </c>
      <c r="G6" s="1"/>
      <c r="H6" s="1">
        <v>2026</v>
      </c>
      <c r="I6" s="1"/>
      <c r="J6" s="2"/>
      <c r="K6" s="2"/>
      <c r="L6" s="2"/>
    </row>
    <row r="7" spans="1:12">
      <c r="A7" s="3"/>
      <c r="B7" s="4" t="s">
        <v>0</v>
      </c>
      <c r="C7" s="3"/>
      <c r="D7" s="4" t="s">
        <v>1</v>
      </c>
      <c r="E7" s="4"/>
      <c r="F7" s="4" t="s">
        <v>1</v>
      </c>
      <c r="G7" s="4"/>
      <c r="H7" s="4" t="s">
        <v>1</v>
      </c>
      <c r="I7" s="4"/>
      <c r="J7" s="3"/>
      <c r="K7" s="3"/>
      <c r="L7" s="3"/>
    </row>
    <row r="8" spans="1:12">
      <c r="A8" s="3"/>
      <c r="B8" s="5" t="s">
        <v>23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 t="s">
        <v>24</v>
      </c>
      <c r="C9" s="3"/>
      <c r="D9" s="6">
        <f>+[1]RevReq!$D$10+[2]RevReq!$D$10+[3]RevReq!$D$10+[4]RevReq!$D$10+[5]RevReq!$D$10</f>
        <v>125950043.44226268</v>
      </c>
      <c r="E9" s="7"/>
      <c r="F9" s="6">
        <f>+[1]RevReq!$F$10+[6]RevReq!$D$10+[3]RevReq!$F$10+[5]RevReq!$F$10+[7]RevReq!$D$10</f>
        <v>271136055.32549542</v>
      </c>
      <c r="G9" s="7"/>
      <c r="H9" s="6">
        <f>+[6]RevReq!$F$10+[3]RevReq!$H$10+[5]RevReq!$H$10+[7]RevReq!$F$10</f>
        <v>286816869.47847933</v>
      </c>
      <c r="I9" s="7"/>
    </row>
    <row r="10" spans="1:12">
      <c r="A10" s="3"/>
      <c r="B10" s="8" t="s">
        <v>21</v>
      </c>
      <c r="C10" s="8"/>
      <c r="D10" s="46">
        <f>SUM(D9:D9)</f>
        <v>125950043.44226268</v>
      </c>
      <c r="E10" s="10"/>
      <c r="F10" s="46">
        <f>SUM(F9:F9)</f>
        <v>271136055.32549542</v>
      </c>
      <c r="G10" s="10"/>
      <c r="H10" s="46">
        <f>SUM(H9:H9)</f>
        <v>286816869.47847933</v>
      </c>
      <c r="I10" s="10"/>
      <c r="J10" s="12"/>
      <c r="K10" s="12"/>
      <c r="L10" s="12"/>
    </row>
    <row r="11" spans="1:12">
      <c r="A11" s="3"/>
      <c r="B11" s="8"/>
      <c r="C11" s="8"/>
      <c r="D11" s="11"/>
      <c r="E11" s="10"/>
      <c r="F11" s="11"/>
      <c r="G11" s="10"/>
      <c r="H11" s="11"/>
      <c r="I11" s="10"/>
      <c r="J11" s="12"/>
      <c r="K11" s="12"/>
      <c r="L11" s="12"/>
    </row>
    <row r="12" spans="1:12">
      <c r="A12" s="3"/>
      <c r="B12" s="14" t="s">
        <v>2</v>
      </c>
      <c r="C12" s="8"/>
      <c r="D12" s="11"/>
      <c r="E12" s="10"/>
      <c r="F12" s="11"/>
      <c r="G12" s="10"/>
      <c r="H12" s="11"/>
      <c r="I12" s="10"/>
      <c r="J12" s="12"/>
      <c r="K12" s="12"/>
      <c r="L12" s="12"/>
    </row>
    <row r="13" spans="1:12">
      <c r="A13" s="3"/>
      <c r="B13" s="14" t="s">
        <v>3</v>
      </c>
      <c r="C13" s="8"/>
      <c r="D13" s="11"/>
      <c r="E13" s="10"/>
      <c r="F13" s="11"/>
      <c r="G13" s="10"/>
      <c r="H13" s="11"/>
      <c r="I13" s="10"/>
      <c r="J13" s="12"/>
      <c r="K13" s="12"/>
      <c r="L13" s="12"/>
    </row>
    <row r="14" spans="1:12">
      <c r="A14" s="3"/>
      <c r="B14" s="39" t="s">
        <v>14</v>
      </c>
      <c r="C14" s="8"/>
      <c r="D14" s="15">
        <f>+[1]RevReq!$D$15+[2]RevReq!$D$15+[3]RevReq!$D$15+[4]RevReq!$D$15+[5]RevReq!$D$15</f>
        <v>-15820.68350098906</v>
      </c>
      <c r="E14" s="16"/>
      <c r="F14" s="15">
        <f>+[1]RevReq!$F$15+[6]RevReq!$D$15+[3]RevReq!$F$15+[5]RevReq!$F$15+[7]RevReq!$D$15</f>
        <v>-26405.098823931592</v>
      </c>
      <c r="G14" s="16"/>
      <c r="H14" s="15">
        <f>+[6]RevReq!$F$15+[3]RevReq!$H$15+[5]RevReq!$H$15+[7]RevReq!$F$15</f>
        <v>-30655.298892933642</v>
      </c>
      <c r="I14" s="16"/>
      <c r="J14" s="12"/>
      <c r="K14" s="12"/>
      <c r="L14" s="12"/>
    </row>
    <row r="15" spans="1:12">
      <c r="A15" s="3"/>
      <c r="B15" s="8"/>
      <c r="C15" s="8"/>
      <c r="D15" s="13"/>
      <c r="E15" s="13"/>
      <c r="F15" s="13"/>
      <c r="G15" s="13"/>
      <c r="H15" s="13"/>
      <c r="I15" s="13"/>
      <c r="J15" s="13"/>
      <c r="K15" s="13"/>
      <c r="L15" s="13"/>
    </row>
    <row r="16" spans="1:12">
      <c r="A16" s="3"/>
      <c r="B16" s="8" t="s">
        <v>4</v>
      </c>
      <c r="C16" s="8"/>
      <c r="D16" s="13"/>
      <c r="E16" s="13"/>
      <c r="F16" s="13"/>
      <c r="G16" s="13"/>
      <c r="H16" s="13"/>
      <c r="I16" s="13"/>
      <c r="J16" s="13"/>
      <c r="K16" s="13"/>
      <c r="L16" s="13"/>
    </row>
    <row r="17" spans="1:16">
      <c r="A17" s="3"/>
      <c r="B17" s="8" t="s">
        <v>5</v>
      </c>
      <c r="C17" s="8"/>
      <c r="D17" s="11">
        <f>+[2]RevReq!$D$18+[3]RevReq!$D$18+[4]RevReq!$D$18+[5]RevReq!$D$18</f>
        <v>178659.50166006375</v>
      </c>
      <c r="E17" s="11"/>
      <c r="F17" s="11">
        <f>+[3]RevReq!$F$18+[5]RevReq!$F$18+[7]RevReq!$D$18</f>
        <v>434170.79981353309</v>
      </c>
      <c r="G17" s="11"/>
      <c r="H17" s="11">
        <f>+[3]RevReq!$H$18+[5]RevReq!$H$18+[7]RevReq!$F$18</f>
        <v>454487.07516093744</v>
      </c>
      <c r="I17" s="11"/>
      <c r="J17" s="13"/>
      <c r="K17" s="13"/>
      <c r="L17" s="13"/>
    </row>
    <row r="18" spans="1:16">
      <c r="A18" s="3"/>
      <c r="B18" s="8"/>
      <c r="C18" s="8"/>
      <c r="D18" s="13"/>
      <c r="E18" s="13"/>
      <c r="F18" s="13"/>
      <c r="G18" s="13"/>
      <c r="H18" s="13"/>
      <c r="I18" s="13"/>
      <c r="J18" s="13"/>
      <c r="K18" s="13"/>
      <c r="L18" s="13"/>
    </row>
    <row r="19" spans="1:16" ht="15" thickBot="1">
      <c r="A19" s="3"/>
      <c r="B19" s="8" t="s">
        <v>6</v>
      </c>
      <c r="C19" s="8"/>
      <c r="D19" s="17">
        <f>SUM(D10:D17)</f>
        <v>126112882.26042175</v>
      </c>
      <c r="E19" s="18"/>
      <c r="F19" s="17">
        <f>SUM(F10:F17)</f>
        <v>271543821.02648503</v>
      </c>
      <c r="G19" s="18"/>
      <c r="H19" s="17">
        <f>SUM(H10:H17)</f>
        <v>287240701.25474733</v>
      </c>
      <c r="I19" s="18"/>
      <c r="J19" s="12"/>
      <c r="K19" s="18"/>
      <c r="L19" s="18"/>
    </row>
    <row r="20" spans="1:16" ht="15" thickTop="1">
      <c r="A20" s="3"/>
      <c r="B20" s="8"/>
      <c r="C20" s="8"/>
      <c r="D20" s="3"/>
      <c r="E20" s="3"/>
      <c r="F20" s="3"/>
      <c r="G20" s="3"/>
      <c r="H20" s="3"/>
      <c r="I20" s="3"/>
      <c r="J20" s="3"/>
      <c r="K20" s="3"/>
      <c r="L20" s="3"/>
    </row>
    <row r="21" spans="1:16">
      <c r="A21" s="3"/>
      <c r="B21" s="19" t="s">
        <v>7</v>
      </c>
      <c r="C21" s="8"/>
      <c r="D21" s="43">
        <v>9.1399999999999995E-2</v>
      </c>
      <c r="E21" s="3"/>
      <c r="F21" s="43">
        <v>9.1399999999999995E-2</v>
      </c>
      <c r="G21" s="3"/>
      <c r="H21" s="43">
        <v>9.1399999999999995E-2</v>
      </c>
      <c r="I21" s="3"/>
      <c r="J21" s="3"/>
      <c r="K21" s="3"/>
      <c r="L21" s="3"/>
    </row>
    <row r="22" spans="1:16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6">
      <c r="A23" s="3"/>
      <c r="B23" s="20" t="s">
        <v>22</v>
      </c>
      <c r="C23" s="21"/>
      <c r="D23" s="44">
        <f>D21*D19</f>
        <v>11526717.438602548</v>
      </c>
      <c r="E23" s="22"/>
      <c r="F23" s="44">
        <f>F21*F19</f>
        <v>24819105.24182073</v>
      </c>
      <c r="G23" s="22"/>
      <c r="H23" s="44">
        <f>H21*H19</f>
        <v>26253800.094683904</v>
      </c>
      <c r="I23" s="22"/>
      <c r="J23" s="12"/>
      <c r="K23" s="23"/>
      <c r="L23" s="23"/>
    </row>
    <row r="24" spans="1:16">
      <c r="A24" s="3"/>
      <c r="B24" s="20"/>
      <c r="C24" s="21"/>
      <c r="D24" s="3"/>
      <c r="E24" s="3"/>
      <c r="F24" s="3"/>
      <c r="G24" s="3"/>
      <c r="H24" s="3"/>
      <c r="I24" s="3"/>
      <c r="J24" s="3"/>
      <c r="K24" s="3"/>
      <c r="L24" s="3"/>
    </row>
    <row r="25" spans="1:16">
      <c r="A25" s="3"/>
      <c r="B25" s="24" t="s">
        <v>8</v>
      </c>
      <c r="C25" s="25"/>
      <c r="D25" s="3"/>
      <c r="E25" s="3"/>
      <c r="F25" s="3"/>
      <c r="G25" s="3"/>
      <c r="H25" s="3"/>
      <c r="I25" s="3"/>
      <c r="J25" s="3"/>
      <c r="K25" s="3"/>
      <c r="L25" s="3"/>
    </row>
    <row r="26" spans="1:16">
      <c r="A26" s="3"/>
      <c r="B26" s="3" t="s">
        <v>9</v>
      </c>
      <c r="C26" s="3"/>
      <c r="D26" s="6">
        <f>+[1]RevReq!$D$27+[2]RevReq!$D$27+[3]RevReq!$D$27+[4]RevReq!$D$27+[5]RevReq!$D$27</f>
        <v>510000</v>
      </c>
      <c r="E26" s="3"/>
      <c r="F26" s="6">
        <f>+[1]RevReq!$F$27+[6]RevReq!$D$27+[3]RevReq!$F$27+[5]RevReq!$F$27+[7]RevReq!$D$27</f>
        <v>1331600</v>
      </c>
      <c r="G26" s="3"/>
      <c r="H26" s="6">
        <f>+[6]RevReq!$F$27+[3]RevReq!$H$27+[5]RevReq!$H$27+[7]RevReq!$F$27</f>
        <v>1481600</v>
      </c>
      <c r="I26" s="6"/>
      <c r="J26" s="13"/>
      <c r="K26" s="13"/>
      <c r="L26" s="13"/>
    </row>
    <row r="27" spans="1:16">
      <c r="A27" s="3"/>
      <c r="B27" s="3" t="s">
        <v>10</v>
      </c>
      <c r="C27" s="3"/>
      <c r="D27" s="11">
        <f>+[1]RevReq!$D$28+[2]RevReq!$D$28+[3]RevReq!$D$28+[4]RevReq!$D$28+[5]RevReq!$D$28</f>
        <v>11365233.856745139</v>
      </c>
      <c r="E27" s="11"/>
      <c r="F27" s="11">
        <f>+[1]RevReq!$F$28+[6]RevReq!$D$28+[3]RevReq!$F$28+[5]RevReq!$F$28+[7]RevReq!$D$28</f>
        <v>23589830.902302153</v>
      </c>
      <c r="G27" s="11"/>
      <c r="H27" s="11">
        <f>+[6]RevReq!$F$28+[3]RevReq!$H$28+[5]RevReq!$H$28+[7]RevReq!$F$28</f>
        <v>24143535.960030183</v>
      </c>
      <c r="I27" s="11"/>
      <c r="J27" s="13"/>
      <c r="K27" s="13"/>
      <c r="L27" s="13"/>
    </row>
    <row r="28" spans="1:16">
      <c r="A28" s="3"/>
      <c r="B28" s="3" t="s">
        <v>16</v>
      </c>
      <c r="C28" s="26"/>
      <c r="D28" s="27">
        <f>+[1]RevReq!$D$29+[3]RevReq!$D$29+[4]RevReq!$D$29+[5]RevReq!$D$29</f>
        <v>919276.01328051009</v>
      </c>
      <c r="E28" s="11"/>
      <c r="F28" s="27">
        <f>+[1]RevReq!$F$29+[6]RevReq!$D$29+[3]RevReq!$F$29+[5]RevReq!$F$29+[7]RevReq!$D$29</f>
        <v>2141766.3985082647</v>
      </c>
      <c r="G28" s="11"/>
      <c r="H28" s="27">
        <f>+[6]RevReq!$F$29+[3]RevReq!$H$29+[5]RevReq!$H$29+[7]RevReq!$F$29</f>
        <v>2154296.6012875</v>
      </c>
      <c r="I28" s="11"/>
      <c r="J28" s="29"/>
      <c r="K28" s="28"/>
      <c r="L28" s="28"/>
      <c r="N28" s="30"/>
      <c r="O28" s="30"/>
      <c r="P28" s="31"/>
    </row>
    <row r="29" spans="1:16">
      <c r="A29" s="3"/>
      <c r="B29" s="3" t="s">
        <v>15</v>
      </c>
      <c r="C29" s="26"/>
      <c r="D29" s="27"/>
      <c r="E29" s="11"/>
      <c r="F29" s="27"/>
      <c r="G29" s="11"/>
      <c r="H29" s="27"/>
      <c r="I29" s="11"/>
      <c r="J29" s="28"/>
      <c r="K29" s="28"/>
      <c r="L29" s="28"/>
      <c r="M29" s="29"/>
      <c r="N29" s="30"/>
      <c r="O29" s="30"/>
      <c r="P29" s="31"/>
    </row>
    <row r="30" spans="1:16">
      <c r="A30" s="3"/>
      <c r="B30" s="3" t="s">
        <v>17</v>
      </c>
      <c r="C30" s="32"/>
      <c r="D30" s="11">
        <f>+[1]RevReq!D31+[2]RevReq!$D$30+[3]RevReq!$D$31+[4]RevReq!$D$31+[5]RevReq!$D$31</f>
        <v>52674.336054693893</v>
      </c>
      <c r="E30" s="11"/>
      <c r="F30" s="11">
        <f>+[1]RevReq!F31+[6]RevReq!$D$31+[3]RevReq!$F$31+[5]RevReq!$F$31+[7]RevReq!$D$31</f>
        <v>117342.00810697078</v>
      </c>
      <c r="G30" s="11"/>
      <c r="H30" s="11">
        <f>+[6]RevReq!$F$31+[3]RevReq!$H$31+[5]RevReq!$H$31+[7]RevReq!$F$31</f>
        <v>126406.54007805319</v>
      </c>
      <c r="I30" s="11"/>
      <c r="J30" s="28"/>
      <c r="K30" s="28"/>
      <c r="L30" s="28"/>
      <c r="M30" s="42"/>
      <c r="N30" s="30"/>
    </row>
    <row r="31" spans="1:16">
      <c r="A31" s="3"/>
      <c r="B31" s="3" t="s">
        <v>18</v>
      </c>
      <c r="C31" s="32"/>
      <c r="D31" s="11">
        <f>+[1]RevReq!D32+[2]RevReq!$D$31+[3]RevReq!$D$32+[4]RevReq!$D$32+[5]RevReq!$D$32</f>
        <v>15820.68350098906</v>
      </c>
      <c r="E31" s="11"/>
      <c r="F31" s="11">
        <f>+[1]RevReq!F32+[6]RevReq!$D$32+[3]RevReq!$F$32+[5]RevReq!$F$32+[7]RevReq!$D$32</f>
        <v>26405.098823931592</v>
      </c>
      <c r="G31" s="11"/>
      <c r="H31" s="11">
        <f>+[6]RevReq!$F$32+[3]RevReq!$H$32+[5]RevReq!$H$32+[7]RevReq!$F$32</f>
        <v>30655.298892933642</v>
      </c>
      <c r="I31" s="11"/>
      <c r="J31" s="28"/>
      <c r="K31" s="28"/>
      <c r="L31" s="28"/>
      <c r="M31" s="42"/>
      <c r="N31" s="30"/>
    </row>
    <row r="32" spans="1:16">
      <c r="A32" s="3"/>
      <c r="B32" s="3" t="s">
        <v>19</v>
      </c>
      <c r="C32" s="32"/>
      <c r="D32" s="11">
        <f>+[1]RevReq!D33+[2]RevReq!$D$32+[3]RevReq!$D$33+[4]RevReq!$D$33+[5]RevReq!$D$33</f>
        <v>0</v>
      </c>
      <c r="E32" s="11"/>
      <c r="F32" s="11">
        <f>+[1]RevReq!F33+[6]RevReq!$D$33+[3]RevReq!$F$33+[5]RevReq!$F$33+[7]RevReq!$D$33</f>
        <v>0</v>
      </c>
      <c r="G32" s="11"/>
      <c r="H32" s="11">
        <f>+[6]RevReq!$F$33+[3]RevReq!$H$33+[5]RevReq!$H$33+[7]RevReq!$F$33</f>
        <v>0</v>
      </c>
      <c r="I32" s="11"/>
      <c r="J32" s="28"/>
      <c r="K32" s="28"/>
      <c r="L32" s="28"/>
    </row>
    <row r="33" spans="1:12">
      <c r="A33" s="3"/>
      <c r="B33" s="3" t="s">
        <v>20</v>
      </c>
      <c r="C33" s="3"/>
      <c r="D33" s="11">
        <f>+[1]RevReq!D34+[2]RevReq!$D$33+[3]RevReq!$D$34+[4]RevReq!$D$34+[5]RevReq!$D$34</f>
        <v>127545.5977262157</v>
      </c>
      <c r="E33" s="11"/>
      <c r="F33" s="11">
        <f>+[1]RevReq!F34+[6]RevReq!$D$34+[3]RevReq!$F$34+[5]RevReq!$F$34+[7]RevReq!$D$34</f>
        <v>261886.64598275087</v>
      </c>
      <c r="G33" s="11"/>
      <c r="H33" s="11">
        <f>+[6]RevReq!$F$34+[3]RevReq!$H$34+[5]RevReq!$H$34+[7]RevReq!$F$34</f>
        <v>270112.26728511648</v>
      </c>
      <c r="I33" s="11"/>
      <c r="J33" s="33"/>
      <c r="K33" s="33"/>
      <c r="L33" s="33"/>
    </row>
    <row r="34" spans="1:12">
      <c r="A34" s="3"/>
      <c r="B34" s="3"/>
      <c r="C34" s="3"/>
      <c r="D34" s="9"/>
      <c r="E34" s="33"/>
      <c r="F34" s="9"/>
      <c r="G34" s="33"/>
      <c r="H34" s="9"/>
      <c r="I34" s="33"/>
      <c r="J34" s="34"/>
      <c r="K34" s="34"/>
      <c r="L34" s="34"/>
    </row>
    <row r="35" spans="1:12">
      <c r="A35" s="3"/>
      <c r="B35" s="35" t="s">
        <v>11</v>
      </c>
      <c r="C35" s="3"/>
      <c r="D35" s="41">
        <f>SUM(D26:D33)</f>
        <v>12990550.487307549</v>
      </c>
      <c r="E35" s="34"/>
      <c r="F35" s="41">
        <f>SUM(F26:F33)</f>
        <v>27468831.053724069</v>
      </c>
      <c r="G35" s="34"/>
      <c r="H35" s="41">
        <f>SUM(H26:H33)</f>
        <v>28206606.667573784</v>
      </c>
      <c r="I35" s="34"/>
      <c r="J35" s="34"/>
      <c r="K35" s="34"/>
      <c r="L35" s="34"/>
    </row>
    <row r="36" spans="1:12">
      <c r="A36" s="3"/>
      <c r="B36" s="36"/>
      <c r="C36" s="3"/>
      <c r="D36" s="3"/>
      <c r="E36" s="34"/>
      <c r="F36" s="3"/>
      <c r="G36" s="34"/>
      <c r="H36" s="3"/>
      <c r="I36" s="34"/>
      <c r="J36" s="34"/>
      <c r="K36" s="34"/>
      <c r="L36" s="34"/>
    </row>
    <row r="37" spans="1:12" ht="15" thickBot="1">
      <c r="A37" s="3"/>
      <c r="B37" s="37" t="s">
        <v>12</v>
      </c>
      <c r="C37" s="3"/>
      <c r="D37" s="40">
        <f>D35+D23</f>
        <v>24517267.925910097</v>
      </c>
      <c r="E37" s="38"/>
      <c r="F37" s="40">
        <f>F35+F23</f>
        <v>52287936.295544803</v>
      </c>
      <c r="G37" s="38"/>
      <c r="H37" s="40">
        <f>H35+H23</f>
        <v>54460406.762257688</v>
      </c>
      <c r="I37" s="38"/>
      <c r="J37" s="12"/>
      <c r="K37" s="38"/>
      <c r="L37" s="38"/>
    </row>
    <row r="38" spans="1:12" ht="15" thickTop="1">
      <c r="A38" s="3"/>
      <c r="B38" s="1"/>
      <c r="C38" s="3"/>
      <c r="D38" s="38"/>
      <c r="E38" s="38"/>
      <c r="F38" s="38"/>
      <c r="G38" s="38"/>
      <c r="H38" s="38"/>
      <c r="I38" s="38"/>
      <c r="J38" s="38"/>
      <c r="K38" s="38"/>
      <c r="L38" s="38"/>
    </row>
    <row r="39" spans="1:12">
      <c r="A39" s="3"/>
      <c r="B39" s="47"/>
      <c r="C39" s="47"/>
      <c r="D39" s="47"/>
      <c r="E39" s="3"/>
      <c r="F39" s="3"/>
      <c r="G39" s="3"/>
      <c r="H39" s="3"/>
      <c r="I39" s="3"/>
      <c r="J39" s="45"/>
      <c r="K39" s="3"/>
      <c r="L39" s="3"/>
    </row>
  </sheetData>
  <mergeCells count="6">
    <mergeCell ref="B39:D39"/>
    <mergeCell ref="A1:D1"/>
    <mergeCell ref="A2:D2"/>
    <mergeCell ref="A3:D3"/>
    <mergeCell ref="A4:D4"/>
    <mergeCell ref="A5:D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Required Revenue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2023-07-12T20:05:39Z</dcterms:created>
  <dcterms:modified xsi:type="dcterms:W3CDTF">2023-10-04T18:35:27Z</dcterms:modified>
</cp:coreProperties>
</file>